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J176" i="2" l="1"/>
  <c r="H155" i="2"/>
  <c r="H140" i="2" l="1"/>
  <c r="H176" i="2" l="1"/>
  <c r="H171" i="2"/>
  <c r="H166" i="2"/>
  <c r="H146" i="2"/>
  <c r="H106" i="2"/>
  <c r="H101" i="2"/>
  <c r="H91" i="2"/>
  <c r="H71" i="2"/>
  <c r="H41" i="2"/>
  <c r="H21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H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<sst xmlns="http://schemas.openxmlformats.org/spreadsheetml/2006/main" count="367" uniqueCount="160">
  <si>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</si>
  <si>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</si>
  <si>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</si>
  <si>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</si>
  <si>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</si>
  <si>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</si>
  <si>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</si>
  <si>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</si>
  <si>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</si>
  <si>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</si>
  <si>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</si>
  <si>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</si>
  <si>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</si>
  <si>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</si>
  <si>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</si>
  <si>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</si>
  <si>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</si>
  <si>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</si>
  <si>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</si>
  <si>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</si>
  <si>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</si>
  <si>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</si>
  <si>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</si>
  <si>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</si>
  <si>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</si>
  <si>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</si>
  <si>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</si>
  <si>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</si>
  <si>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</si>
  <si>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</si>
  <si>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</si>
  <si>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</si>
  <si>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</si>
  <si>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</si>
  <si>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</si>
  <si>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</si>
  <si>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</si>
  <si>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</si>
  <si>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</si>
  <si>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</si>
  <si>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</si>
  <si>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</si>
  <si>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</si>
  <si>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</si>
  <si>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</si>
  <si>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</si>
  <si>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</si>
  <si>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</si>
  <si>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</si>
  <si>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</si>
  <si>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</si>
  <si>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</si>
  <si>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</si>
  <si>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</si>
  <si>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</si>
  <si>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</si>
  <si>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</si>
  <si>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</si>
  <si>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</si>
  <si>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</si>
  <si>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</si>
  <si>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</si>
  <si>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</si>
  <si>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</si>
  <si>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</si>
  <si>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</si>
  <si>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</si>
  <si>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</si>
  <si>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</si>
  <si>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</si>
  <si>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</si>
  <si>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</si>
  <si>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</si>
  <si>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</si>
  <si>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</si>
  <si>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</si>
  <si>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</si>
  <si>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</si>
  <si>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</si>
  <si>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</si>
  <si>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</si>
  <si>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</si>
  <si>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</si>
  <si>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</si>
  <si>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</si>
  <si>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</si>
  <si>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</si>
  <si>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</si>
  <si>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</si>
  <si>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</si>
  <si>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</si>
  <si>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</si>
  <si>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</si>
  <si>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МАУ городского округа Евпатория Республики Крым "Евпаторийский культурно-этнографический центр "Малый Иерусалим"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</si>
  <si>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</si>
  <si>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</si>
  <si>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</si>
  <si>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</si>
  <si>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</si>
  <si>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</si>
  <si>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</si>
  <si>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</si>
  <si>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</si>
  <si>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</si>
  <si>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</si>
  <si>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</si>
  <si>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</si>
  <si>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</si>
  <si>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</si>
  <si>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</si>
  <si>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</si>
  <si>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</si>
  <si>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</si>
  <si>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 xml:space="preserve">УКиМО,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 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</si>
  <si>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</si>
  <si>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</si>
  <si>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</si>
  <si>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</si>
  <si>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</si>
  <si>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</si>
  <si>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</si>
  <si>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</si>
  <si>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</si>
  <si>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УКиМО, МБУК "Евпаторийский краеведческий музей",  МБУК "Евпаторийская централизованная библиотечная система", МАУ городского округа Евпатория Республики Крым "Евпаторийский культурно-этнографический центр "Малый Иерусалим"</t>
  </si>
  <si>
    <t xml:space="preserve">2021-2024 </t>
  </si>
  <si>
    <t xml:space="preserve">2021 - 2024 </t>
  </si>
  <si>
    <t xml:space="preserve"> 2021-2024</t>
  </si>
  <si>
    <t>2021-2024</t>
  </si>
  <si>
    <t>2024 год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</si>
  <si>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городского округа Евпатория Республики Крым "Евпаторийский культурно-этнографический центр "Малый Иерусалим", МБУК "Евпаторийская централизованная библиотечная система"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</si>
  <si>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</si>
  <si>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</si>
  <si>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</si>
  <si>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</si>
  <si>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</si>
  <si>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</si>
  <si>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</si>
  <si>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</si>
  <si>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</si>
  <si>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</si>
  <si>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</si>
  <si>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</si>
  <si>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</si>
  <si>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</si>
  <si>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</si>
  <si>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</si>
  <si>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</si>
  <si>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</si>
  <si>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</si>
  <si>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</si>
  <si>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</si>
  <si>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</si>
  <si>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</si>
  <si>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</si>
  <si>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</si>
  <si>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</si>
  <si>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УКиМО, МБУК "Евпаторийский центр культуры и досуга", МБУК "Заозерненский центр культуры и досуга"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</si>
  <si>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г. Евпатория, ул. Демышева, 129 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</si>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</sst>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6" fontId="4" fillId="0" borderId="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Normal="100" zoomScaleSheetLayoutView="100" workbookViewId="0">
      <pane xSplit="4" ySplit="12" topLeftCell="E127" activePane="bottomRight" state="frozen"/>
      <selection pane="topRight" activeCell="E1" sqref="E1"/>
      <selection pane="bottomLeft" activeCell="A13" sqref="A13"/>
      <selection pane="bottomRight" activeCell="H140" sqref="H140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114" t="s">
        <v>159</v>
      </c>
      <c r="H1" s="114"/>
      <c r="I1" s="114"/>
      <c r="J1" s="114"/>
    </row>
    <row r="2" spans="1:52" ht="16.3" customHeight="1" x14ac:dyDescent="0.25">
      <c r="A2" s="20"/>
      <c r="B2" s="20"/>
      <c r="C2" s="20"/>
      <c r="D2" s="20"/>
      <c r="E2" s="20"/>
      <c r="F2" s="21"/>
      <c r="G2" s="114"/>
      <c r="H2" s="114"/>
      <c r="I2" s="114"/>
      <c r="J2" s="114"/>
    </row>
    <row r="3" spans="1:52" ht="14.3" customHeight="1" x14ac:dyDescent="0.25">
      <c r="A3" s="20"/>
      <c r="B3" s="20"/>
      <c r="C3" s="20"/>
      <c r="D3" s="20"/>
      <c r="E3" s="20"/>
      <c r="F3" s="21"/>
      <c r="G3" s="114"/>
      <c r="H3" s="114"/>
      <c r="I3" s="114"/>
      <c r="J3" s="114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115" t="s">
        <v>78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52" x14ac:dyDescent="0.25">
      <c r="A6" s="115"/>
      <c r="B6" s="115"/>
      <c r="C6" s="115"/>
      <c r="D6" s="115"/>
      <c r="E6" s="115"/>
      <c r="F6" s="115"/>
      <c r="G6" s="115"/>
      <c r="H6" s="115"/>
      <c r="I6" s="115"/>
      <c r="J6" s="115"/>
    </row>
    <row r="7" spans="1:52" x14ac:dyDescent="0.25">
      <c r="A7" s="115"/>
      <c r="B7" s="115"/>
      <c r="C7" s="115"/>
      <c r="D7" s="115"/>
      <c r="E7" s="115"/>
      <c r="F7" s="115"/>
      <c r="G7" s="115"/>
      <c r="H7" s="115"/>
      <c r="I7" s="115"/>
      <c r="J7" s="115"/>
    </row>
    <row r="8" spans="1:52" ht="14.3" customHeight="1" x14ac:dyDescent="0.25">
      <c r="A8" s="116" t="s">
        <v>48</v>
      </c>
      <c r="B8" s="116" t="s">
        <v>49</v>
      </c>
      <c r="C8" s="116" t="s">
        <v>50</v>
      </c>
      <c r="D8" s="116" t="s">
        <v>51</v>
      </c>
      <c r="E8" s="116" t="s">
        <v>52</v>
      </c>
      <c r="F8" s="116" t="s">
        <v>53</v>
      </c>
      <c r="G8" s="116" t="s">
        <v>77</v>
      </c>
      <c r="H8" s="117"/>
      <c r="I8" s="117"/>
      <c r="J8" s="117"/>
    </row>
    <row r="9" spans="1:52" ht="0.7" customHeight="1" x14ac:dyDescent="0.25">
      <c r="A9" s="118"/>
      <c r="B9" s="118"/>
      <c r="C9" s="118"/>
      <c r="D9" s="118"/>
      <c r="E9" s="118"/>
      <c r="F9" s="118"/>
      <c r="G9" s="24"/>
      <c r="H9" s="25"/>
      <c r="I9" s="25"/>
      <c r="J9" s="25"/>
    </row>
    <row r="10" spans="1:52" s="20" customFormat="1" ht="14.3" customHeight="1" x14ac:dyDescent="0.25">
      <c r="A10" s="118"/>
      <c r="B10" s="118"/>
      <c r="C10" s="118"/>
      <c r="D10" s="118"/>
      <c r="E10" s="118"/>
      <c r="F10" s="118"/>
      <c r="G10" s="116" t="s">
        <v>54</v>
      </c>
      <c r="H10" s="116" t="s">
        <v>71</v>
      </c>
      <c r="I10" s="116" t="s">
        <v>74</v>
      </c>
      <c r="J10" s="116" t="s">
        <v>128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19"/>
      <c r="B11" s="119"/>
      <c r="C11" s="119"/>
      <c r="D11" s="119"/>
      <c r="E11" s="119"/>
      <c r="F11" s="119"/>
      <c r="G11" s="118"/>
      <c r="H11" s="118"/>
      <c r="I11" s="118"/>
      <c r="J11" s="118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91" t="s">
        <v>55</v>
      </c>
      <c r="B13" s="107" t="s">
        <v>80</v>
      </c>
      <c r="C13" s="91" t="s">
        <v>124</v>
      </c>
      <c r="D13" s="107" t="s">
        <v>110</v>
      </c>
      <c r="E13" s="14" t="s">
        <v>47</v>
      </c>
      <c r="F13" s="15">
        <f t="shared" ref="F13:F32" si="0">G13+H13+I13+J13</f>
        <v>342366.03110000002</v>
      </c>
      <c r="G13" s="16">
        <f>G18+G23+G28+G33+G38+G43+G48</f>
        <v>83229.998100000012</v>
      </c>
      <c r="H13" s="16">
        <f t="shared" ref="H13:J13" si="1">H18+H23+H28+H33+H38+H43+H48</f>
        <v>84424.166999999987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92"/>
      <c r="B14" s="77"/>
      <c r="C14" s="92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92"/>
      <c r="B15" s="77"/>
      <c r="C15" s="92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92"/>
      <c r="B16" s="77"/>
      <c r="C16" s="92"/>
      <c r="D16" s="77"/>
      <c r="E16" s="14" t="s">
        <v>58</v>
      </c>
      <c r="F16" s="15">
        <f t="shared" si="0"/>
        <v>341865.39399999997</v>
      </c>
      <c r="G16" s="16">
        <f t="shared" ref="G16:J16" si="4">G21+G26+G31+G36+G41+G46+G51</f>
        <v>83107.361000000004</v>
      </c>
      <c r="H16" s="16">
        <f t="shared" si="4"/>
        <v>84298.166999999987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93"/>
      <c r="B17" s="78"/>
      <c r="C17" s="93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107" t="s">
        <v>60</v>
      </c>
      <c r="B18" s="79" t="s">
        <v>137</v>
      </c>
      <c r="C18" s="91" t="s">
        <v>96</v>
      </c>
      <c r="D18" s="107" t="s">
        <v>111</v>
      </c>
      <c r="E18" s="67" t="s">
        <v>47</v>
      </c>
      <c r="F18" s="15">
        <f t="shared" si="0"/>
        <v>1074.5900000000001</v>
      </c>
      <c r="G18" s="16">
        <f t="shared" ref="G18:I18" si="6">G19+G20+G21+G22</f>
        <v>443.25</v>
      </c>
      <c r="H18" s="16">
        <f t="shared" si="6"/>
        <v>631.34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7"/>
      <c r="B19" s="80"/>
      <c r="C19" s="92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7"/>
      <c r="B20" s="80"/>
      <c r="C20" s="92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7"/>
      <c r="B21" s="80"/>
      <c r="C21" s="92"/>
      <c r="D21" s="77"/>
      <c r="E21" s="37" t="s">
        <v>58</v>
      </c>
      <c r="F21" s="15">
        <f t="shared" si="0"/>
        <v>1074.5900000000001</v>
      </c>
      <c r="G21" s="71">
        <v>443.25</v>
      </c>
      <c r="H21" s="74">
        <f>631.34</f>
        <v>631.34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8"/>
      <c r="B22" s="81"/>
      <c r="C22" s="93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107" t="s">
        <v>61</v>
      </c>
      <c r="B23" s="79" t="s">
        <v>149</v>
      </c>
      <c r="C23" s="91" t="s">
        <v>96</v>
      </c>
      <c r="D23" s="107" t="s">
        <v>155</v>
      </c>
      <c r="E23" s="67" t="s">
        <v>47</v>
      </c>
      <c r="F23" s="15">
        <f t="shared" si="0"/>
        <v>3200.5479999999998</v>
      </c>
      <c r="G23" s="16">
        <f t="shared" ref="G23:I23" si="8">G24+G25+G26+G27</f>
        <v>3124</v>
      </c>
      <c r="H23" s="16">
        <f t="shared" si="8"/>
        <v>76.548000000000002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7"/>
      <c r="B24" s="80"/>
      <c r="C24" s="92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7"/>
      <c r="B25" s="80"/>
      <c r="C25" s="92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7"/>
      <c r="B26" s="80"/>
      <c r="C26" s="92"/>
      <c r="D26" s="77"/>
      <c r="E26" s="37" t="s">
        <v>58</v>
      </c>
      <c r="F26" s="15">
        <f t="shared" si="0"/>
        <v>3200.5479999999998</v>
      </c>
      <c r="G26" s="19">
        <v>3124</v>
      </c>
      <c r="H26" s="74">
        <v>76.548000000000002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8"/>
      <c r="B27" s="81"/>
      <c r="C27" s="93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107" t="s">
        <v>62</v>
      </c>
      <c r="B28" s="79" t="s">
        <v>148</v>
      </c>
      <c r="C28" s="91" t="s">
        <v>125</v>
      </c>
      <c r="D28" s="107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7"/>
      <c r="B29" s="80"/>
      <c r="C29" s="92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7"/>
      <c r="B30" s="80"/>
      <c r="C30" s="92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7"/>
      <c r="B31" s="80"/>
      <c r="C31" s="92"/>
      <c r="D31" s="77"/>
      <c r="E31" s="37" t="s">
        <v>58</v>
      </c>
      <c r="F31" s="15">
        <f t="shared" si="0"/>
        <v>15433.35</v>
      </c>
      <c r="G31" s="19">
        <v>3457.873</v>
      </c>
      <c r="H31" s="74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8"/>
      <c r="B32" s="81"/>
      <c r="C32" s="93"/>
      <c r="D32" s="78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107" t="s">
        <v>63</v>
      </c>
      <c r="B33" s="79" t="s">
        <v>138</v>
      </c>
      <c r="C33" s="91" t="s">
        <v>125</v>
      </c>
      <c r="D33" s="107" t="s">
        <v>100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7"/>
      <c r="B34" s="80"/>
      <c r="C34" s="92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7"/>
      <c r="B35" s="80"/>
      <c r="C35" s="92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7"/>
      <c r="B36" s="80"/>
      <c r="C36" s="92"/>
      <c r="D36" s="77"/>
      <c r="E36" s="14" t="s">
        <v>58</v>
      </c>
      <c r="F36" s="15">
        <f t="shared" si="12"/>
        <v>229247.51900000003</v>
      </c>
      <c r="G36" s="19">
        <v>54060.3</v>
      </c>
      <c r="H36" s="74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8"/>
      <c r="B37" s="81"/>
      <c r="C37" s="93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107" t="s">
        <v>75</v>
      </c>
      <c r="B38" s="79" t="s">
        <v>139</v>
      </c>
      <c r="C38" s="91" t="s">
        <v>126</v>
      </c>
      <c r="D38" s="107" t="s">
        <v>99</v>
      </c>
      <c r="E38" s="58" t="s">
        <v>47</v>
      </c>
      <c r="F38" s="15">
        <f t="shared" si="12"/>
        <v>56696.216000000008</v>
      </c>
      <c r="G38" s="16">
        <f t="shared" ref="G38:I38" si="15">G39+G40+G41+G42</f>
        <v>13476.234</v>
      </c>
      <c r="H38" s="16">
        <f t="shared" si="15"/>
        <v>14011.583000000001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7"/>
      <c r="B39" s="80"/>
      <c r="C39" s="92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7"/>
      <c r="B40" s="80"/>
      <c r="C40" s="92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7"/>
      <c r="B41" s="80"/>
      <c r="C41" s="92"/>
      <c r="D41" s="77"/>
      <c r="E41" s="58" t="s">
        <v>58</v>
      </c>
      <c r="F41" s="15">
        <f t="shared" si="12"/>
        <v>56696.216000000008</v>
      </c>
      <c r="G41" s="19">
        <v>13476.234</v>
      </c>
      <c r="H41" s="74">
        <f>14011.583</f>
        <v>14011.583000000001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8"/>
      <c r="B42" s="81"/>
      <c r="C42" s="93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107" t="s">
        <v>109</v>
      </c>
      <c r="B43" s="79" t="s">
        <v>140</v>
      </c>
      <c r="C43" s="91" t="s">
        <v>127</v>
      </c>
      <c r="D43" s="107" t="s">
        <v>112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7"/>
      <c r="B44" s="80"/>
      <c r="C44" s="92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7"/>
      <c r="B45" s="80"/>
      <c r="C45" s="92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7"/>
      <c r="B46" s="80"/>
      <c r="C46" s="92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8"/>
      <c r="B47" s="81"/>
      <c r="C47" s="93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107" t="s">
        <v>120</v>
      </c>
      <c r="B48" s="79" t="s">
        <v>97</v>
      </c>
      <c r="C48" s="91" t="s">
        <v>127</v>
      </c>
      <c r="D48" s="107" t="s">
        <v>99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7"/>
      <c r="B49" s="80"/>
      <c r="C49" s="92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7"/>
      <c r="B50" s="80"/>
      <c r="C50" s="92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7"/>
      <c r="B51" s="80"/>
      <c r="C51" s="92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8"/>
      <c r="B52" s="81"/>
      <c r="C52" s="93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107" t="s">
        <v>64</v>
      </c>
      <c r="B53" s="107" t="s">
        <v>81</v>
      </c>
      <c r="C53" s="91" t="s">
        <v>127</v>
      </c>
      <c r="D53" s="85" t="s">
        <v>114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7"/>
      <c r="B54" s="77"/>
      <c r="C54" s="92"/>
      <c r="D54" s="86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7"/>
      <c r="B55" s="77"/>
      <c r="C55" s="92"/>
      <c r="D55" s="86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7"/>
      <c r="B56" s="77"/>
      <c r="C56" s="92"/>
      <c r="D56" s="86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8"/>
      <c r="B57" s="78"/>
      <c r="C57" s="93"/>
      <c r="D57" s="87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107" t="s">
        <v>22</v>
      </c>
      <c r="B58" s="79" t="s">
        <v>132</v>
      </c>
      <c r="C58" s="91" t="s">
        <v>127</v>
      </c>
      <c r="D58" s="77" t="s">
        <v>114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7"/>
      <c r="B59" s="80"/>
      <c r="C59" s="92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7"/>
      <c r="B60" s="80"/>
      <c r="C60" s="92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7"/>
      <c r="B61" s="80"/>
      <c r="C61" s="92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8"/>
      <c r="B62" s="81"/>
      <c r="C62" s="93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107" t="s">
        <v>65</v>
      </c>
      <c r="B63" s="107" t="s">
        <v>82</v>
      </c>
      <c r="C63" s="91" t="s">
        <v>124</v>
      </c>
      <c r="D63" s="107" t="s">
        <v>107</v>
      </c>
      <c r="E63" s="43" t="s">
        <v>47</v>
      </c>
      <c r="F63" s="15">
        <f t="shared" si="12"/>
        <v>98966.248999999996</v>
      </c>
      <c r="G63" s="16">
        <f>G68+G73+G78+G83</f>
        <v>22838.251</v>
      </c>
      <c r="H63" s="16">
        <f t="shared" ref="H63:J63" si="24">H68+H73+H78+H83</f>
        <v>24066.713999999996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7"/>
      <c r="B64" s="77"/>
      <c r="C64" s="92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7"/>
      <c r="B65" s="77"/>
      <c r="C65" s="92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7"/>
      <c r="B66" s="77"/>
      <c r="C66" s="92"/>
      <c r="D66" s="77"/>
      <c r="E66" s="43" t="s">
        <v>58</v>
      </c>
      <c r="F66" s="15">
        <f t="shared" si="26"/>
        <v>98966.248999999996</v>
      </c>
      <c r="G66" s="16">
        <f>G71+G76+G81+G86</f>
        <v>22838.251</v>
      </c>
      <c r="H66" s="16">
        <f t="shared" ref="H66:J66" si="27">H71+H76+H81+H86</f>
        <v>24066.713999999996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8"/>
      <c r="B67" s="78"/>
      <c r="C67" s="93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107" t="s">
        <v>66</v>
      </c>
      <c r="B68" s="79" t="s">
        <v>141</v>
      </c>
      <c r="C68" s="91" t="s">
        <v>96</v>
      </c>
      <c r="D68" s="82" t="s">
        <v>154</v>
      </c>
      <c r="E68" s="43" t="s">
        <v>47</v>
      </c>
      <c r="F68" s="15">
        <f t="shared" si="26"/>
        <v>556.53600000000006</v>
      </c>
      <c r="G68" s="16">
        <f>G69+G70+G71+G72</f>
        <v>338.09399999999999</v>
      </c>
      <c r="H68" s="16">
        <f t="shared" ref="H68:J68" si="28">H69+H70+H71+H72</f>
        <v>218.44200000000001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7"/>
      <c r="B69" s="80"/>
      <c r="C69" s="92"/>
      <c r="D69" s="8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7"/>
      <c r="B70" s="80"/>
      <c r="C70" s="92"/>
      <c r="D70" s="8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7"/>
      <c r="B71" s="80"/>
      <c r="C71" s="92"/>
      <c r="D71" s="83"/>
      <c r="E71" s="43" t="s">
        <v>58</v>
      </c>
      <c r="F71" s="15">
        <f t="shared" si="26"/>
        <v>556.53600000000006</v>
      </c>
      <c r="G71" s="19">
        <v>338.09399999999999</v>
      </c>
      <c r="H71" s="74">
        <f>218.442</f>
        <v>218.44200000000001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8"/>
      <c r="B72" s="81"/>
      <c r="C72" s="93"/>
      <c r="D72" s="8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107" t="s">
        <v>2</v>
      </c>
      <c r="B73" s="79" t="s">
        <v>142</v>
      </c>
      <c r="C73" s="91" t="s">
        <v>124</v>
      </c>
      <c r="D73" s="82" t="s">
        <v>89</v>
      </c>
      <c r="E73" s="43" t="s">
        <v>47</v>
      </c>
      <c r="F73" s="15">
        <f t="shared" si="26"/>
        <v>54610.171999999999</v>
      </c>
      <c r="G73" s="16">
        <f>G74+G75+G76+G77</f>
        <v>12486.252</v>
      </c>
      <c r="H73" s="16">
        <f t="shared" ref="H73:J73" si="29">H74+H75+H76+H77</f>
        <v>13185.513999999999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7"/>
      <c r="B74" s="80"/>
      <c r="C74" s="92"/>
      <c r="D74" s="8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7"/>
      <c r="B75" s="80"/>
      <c r="C75" s="92"/>
      <c r="D75" s="8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7"/>
      <c r="B76" s="80"/>
      <c r="C76" s="92"/>
      <c r="D76" s="83"/>
      <c r="E76" s="43" t="s">
        <v>58</v>
      </c>
      <c r="F76" s="15">
        <f t="shared" si="26"/>
        <v>54610.171999999999</v>
      </c>
      <c r="G76" s="19">
        <v>12486.252</v>
      </c>
      <c r="H76" s="74">
        <v>13185.513999999999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8"/>
      <c r="B77" s="81"/>
      <c r="C77" s="93"/>
      <c r="D77" s="8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107" t="s">
        <v>67</v>
      </c>
      <c r="B78" s="79" t="s">
        <v>143</v>
      </c>
      <c r="C78" s="91" t="s">
        <v>124</v>
      </c>
      <c r="D78" s="8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7"/>
      <c r="B79" s="80"/>
      <c r="C79" s="92"/>
      <c r="D79" s="8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7"/>
      <c r="B80" s="80"/>
      <c r="C80" s="92"/>
      <c r="D80" s="8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7"/>
      <c r="B81" s="80"/>
      <c r="C81" s="92"/>
      <c r="D81" s="83"/>
      <c r="E81" s="43" t="s">
        <v>58</v>
      </c>
      <c r="F81" s="15">
        <f t="shared" si="26"/>
        <v>21286.41</v>
      </c>
      <c r="G81" s="19">
        <v>4884.8909999999996</v>
      </c>
      <c r="H81" s="74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8"/>
      <c r="B82" s="81"/>
      <c r="C82" s="93"/>
      <c r="D82" s="8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107" t="s">
        <v>101</v>
      </c>
      <c r="B83" s="79" t="s">
        <v>144</v>
      </c>
      <c r="C83" s="91" t="s">
        <v>124</v>
      </c>
      <c r="D83" s="82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7"/>
      <c r="B84" s="80"/>
      <c r="C84" s="92"/>
      <c r="D84" s="8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7"/>
      <c r="B85" s="80"/>
      <c r="C85" s="92"/>
      <c r="D85" s="8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7"/>
      <c r="B86" s="80"/>
      <c r="C86" s="92"/>
      <c r="D86" s="83"/>
      <c r="E86" s="43" t="s">
        <v>58</v>
      </c>
      <c r="F86" s="15">
        <f>G86+H86+I86+J86</f>
        <v>22513.131000000001</v>
      </c>
      <c r="G86" s="19">
        <v>5129.0140000000001</v>
      </c>
      <c r="H86" s="74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8"/>
      <c r="B87" s="81"/>
      <c r="C87" s="93"/>
      <c r="D87" s="8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76" t="s">
        <v>150</v>
      </c>
      <c r="B88" s="79" t="s">
        <v>151</v>
      </c>
      <c r="C88" s="91">
        <v>2022</v>
      </c>
      <c r="D88" s="82" t="s">
        <v>156</v>
      </c>
      <c r="E88" s="43" t="s">
        <v>47</v>
      </c>
      <c r="F88" s="72">
        <f t="shared" ref="F88:G88" si="32">SUM(F89:F92)</f>
        <v>251.215</v>
      </c>
      <c r="G88" s="73">
        <f t="shared" si="32"/>
        <v>0</v>
      </c>
      <c r="H88" s="73">
        <f>SUM(H89:H92)</f>
        <v>251.215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7"/>
      <c r="B89" s="80"/>
      <c r="C89" s="92"/>
      <c r="D89" s="8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7"/>
      <c r="B90" s="80"/>
      <c r="C90" s="92"/>
      <c r="D90" s="8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7"/>
      <c r="B91" s="80"/>
      <c r="C91" s="92"/>
      <c r="D91" s="83"/>
      <c r="E91" s="43" t="s">
        <v>58</v>
      </c>
      <c r="F91" s="15">
        <f>G91+H91+I91+J91</f>
        <v>251.215</v>
      </c>
      <c r="G91" s="18">
        <v>0</v>
      </c>
      <c r="H91" s="75">
        <f>251.215</f>
        <v>251.215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8"/>
      <c r="B92" s="81"/>
      <c r="C92" s="93"/>
      <c r="D92" s="8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5" t="s">
        <v>68</v>
      </c>
      <c r="B93" s="85" t="s">
        <v>84</v>
      </c>
      <c r="C93" s="91" t="s">
        <v>124</v>
      </c>
      <c r="D93" s="85" t="s">
        <v>114</v>
      </c>
      <c r="E93" s="68" t="s">
        <v>47</v>
      </c>
      <c r="F93" s="15">
        <f t="shared" si="26"/>
        <v>236100.90682999999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56684.69227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6"/>
      <c r="B94" s="86"/>
      <c r="C94" s="92"/>
      <c r="D94" s="86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6"/>
      <c r="B95" s="86"/>
      <c r="C95" s="92"/>
      <c r="D95" s="86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6"/>
      <c r="B96" s="86"/>
      <c r="C96" s="92"/>
      <c r="D96" s="86"/>
      <c r="E96" s="68" t="s">
        <v>58</v>
      </c>
      <c r="F96" s="15">
        <f t="shared" si="26"/>
        <v>235393.21599999999</v>
      </c>
      <c r="G96" s="16">
        <f>G101+G106+G111+G116+G121+G126+G131+G136+G141</f>
        <v>56561.141999999993</v>
      </c>
      <c r="H96" s="16">
        <f>H101+H106+H111+H116+H121+H126+H131+H136+H141</f>
        <v>56331.692999999999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87"/>
      <c r="B97" s="87"/>
      <c r="C97" s="93"/>
      <c r="D97" s="87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5" t="s">
        <v>69</v>
      </c>
      <c r="B98" s="120" t="s">
        <v>115</v>
      </c>
      <c r="C98" s="91" t="s">
        <v>124</v>
      </c>
      <c r="D98" s="94" t="s">
        <v>129</v>
      </c>
      <c r="E98" s="68" t="s">
        <v>47</v>
      </c>
      <c r="F98" s="15">
        <f t="shared" si="26"/>
        <v>28361.561000000002</v>
      </c>
      <c r="G98" s="16">
        <f t="shared" ref="G98:H98" si="40">G99+G100+G101+G102</f>
        <v>6589.335</v>
      </c>
      <c r="H98" s="16">
        <f t="shared" si="40"/>
        <v>6920.7510000000002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6"/>
      <c r="B99" s="121"/>
      <c r="C99" s="92"/>
      <c r="D99" s="95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6"/>
      <c r="B100" s="121"/>
      <c r="C100" s="92"/>
      <c r="D100" s="95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6"/>
      <c r="B101" s="121"/>
      <c r="C101" s="92"/>
      <c r="D101" s="95"/>
      <c r="E101" s="68" t="s">
        <v>58</v>
      </c>
      <c r="F101" s="15">
        <f t="shared" si="26"/>
        <v>28361.561000000002</v>
      </c>
      <c r="G101" s="19">
        <f>4189.335+2400</f>
        <v>6589.335</v>
      </c>
      <c r="H101" s="74">
        <f>6920.751</f>
        <v>6920.7510000000002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23.8" customHeight="1" x14ac:dyDescent="0.25">
      <c r="A102" s="87"/>
      <c r="B102" s="122"/>
      <c r="C102" s="93"/>
      <c r="D102" s="96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5" t="s">
        <v>70</v>
      </c>
      <c r="B103" s="88" t="s">
        <v>106</v>
      </c>
      <c r="C103" s="91" t="s">
        <v>124</v>
      </c>
      <c r="D103" s="94" t="s">
        <v>83</v>
      </c>
      <c r="E103" s="68" t="s">
        <v>47</v>
      </c>
      <c r="F103" s="15">
        <f t="shared" si="41"/>
        <v>2069</v>
      </c>
      <c r="G103" s="16">
        <f>G104+G105+G106+G107</f>
        <v>200</v>
      </c>
      <c r="H103" s="16">
        <f>H104+H105+H106+H107</f>
        <v>623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6"/>
      <c r="B104" s="89"/>
      <c r="C104" s="92"/>
      <c r="D104" s="95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6"/>
      <c r="B105" s="89"/>
      <c r="C105" s="92"/>
      <c r="D105" s="95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6"/>
      <c r="B106" s="89"/>
      <c r="C106" s="92"/>
      <c r="D106" s="95"/>
      <c r="E106" s="68" t="s">
        <v>58</v>
      </c>
      <c r="F106" s="15">
        <f t="shared" si="41"/>
        <v>2069</v>
      </c>
      <c r="G106" s="19">
        <v>200</v>
      </c>
      <c r="H106" s="18">
        <f>623</f>
        <v>623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87"/>
      <c r="B107" s="90"/>
      <c r="C107" s="93"/>
      <c r="D107" s="96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5" t="s">
        <v>76</v>
      </c>
      <c r="B108" s="88" t="s">
        <v>119</v>
      </c>
      <c r="C108" s="91">
        <v>2021</v>
      </c>
      <c r="D108" s="94" t="s">
        <v>94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6"/>
      <c r="B109" s="89"/>
      <c r="C109" s="92"/>
      <c r="D109" s="95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6"/>
      <c r="B110" s="89"/>
      <c r="C110" s="92"/>
      <c r="D110" s="95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6"/>
      <c r="B111" s="89"/>
      <c r="C111" s="92"/>
      <c r="D111" s="95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87"/>
      <c r="B112" s="90"/>
      <c r="C112" s="93"/>
      <c r="D112" s="96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5" t="s">
        <v>105</v>
      </c>
      <c r="B113" s="88" t="s">
        <v>116</v>
      </c>
      <c r="C113" s="91">
        <v>2021</v>
      </c>
      <c r="D113" s="94" t="s">
        <v>123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6"/>
      <c r="B114" s="89"/>
      <c r="C114" s="92"/>
      <c r="D114" s="95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6"/>
      <c r="B115" s="89"/>
      <c r="C115" s="92"/>
      <c r="D115" s="95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6"/>
      <c r="B116" s="89"/>
      <c r="C116" s="92"/>
      <c r="D116" s="95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2.9" customHeight="1" x14ac:dyDescent="0.25">
      <c r="A117" s="87"/>
      <c r="B117" s="90"/>
      <c r="C117" s="93"/>
      <c r="D117" s="96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5" t="s">
        <v>102</v>
      </c>
      <c r="B118" s="88" t="s">
        <v>121</v>
      </c>
      <c r="C118" s="91">
        <v>2021</v>
      </c>
      <c r="D118" s="94" t="s">
        <v>94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6"/>
      <c r="B119" s="89"/>
      <c r="C119" s="92"/>
      <c r="D119" s="95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6"/>
      <c r="B120" s="89"/>
      <c r="C120" s="92"/>
      <c r="D120" s="95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6"/>
      <c r="B121" s="89"/>
      <c r="C121" s="92"/>
      <c r="D121" s="95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95" customHeight="1" x14ac:dyDescent="0.25">
      <c r="A122" s="87"/>
      <c r="B122" s="90"/>
      <c r="C122" s="93"/>
      <c r="D122" s="96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5" t="s">
        <v>103</v>
      </c>
      <c r="B123" s="111" t="s">
        <v>145</v>
      </c>
      <c r="C123" s="91" t="s">
        <v>124</v>
      </c>
      <c r="D123" s="94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6"/>
      <c r="B124" s="112"/>
      <c r="C124" s="92"/>
      <c r="D124" s="95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6"/>
      <c r="B125" s="112"/>
      <c r="C125" s="92"/>
      <c r="D125" s="95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6"/>
      <c r="B126" s="112"/>
      <c r="C126" s="92"/>
      <c r="D126" s="95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87"/>
      <c r="B127" s="113"/>
      <c r="C127" s="93"/>
      <c r="D127" s="96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5" t="s">
        <v>104</v>
      </c>
      <c r="B128" s="88" t="s">
        <v>85</v>
      </c>
      <c r="C128" s="91" t="s">
        <v>127</v>
      </c>
      <c r="D128" s="94" t="s">
        <v>93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6"/>
      <c r="B129" s="112"/>
      <c r="C129" s="92"/>
      <c r="D129" s="97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6"/>
      <c r="B130" s="112"/>
      <c r="C130" s="92"/>
      <c r="D130" s="97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6"/>
      <c r="B131" s="112"/>
      <c r="C131" s="92"/>
      <c r="D131" s="97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87"/>
      <c r="B132" s="113"/>
      <c r="C132" s="93"/>
      <c r="D132" s="98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5" t="s">
        <v>122</v>
      </c>
      <c r="B133" s="88" t="s">
        <v>146</v>
      </c>
      <c r="C133" s="91" t="s">
        <v>124</v>
      </c>
      <c r="D133" s="103" t="s">
        <v>94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6"/>
      <c r="B134" s="112"/>
      <c r="C134" s="92"/>
      <c r="D134" s="10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6"/>
      <c r="B135" s="112"/>
      <c r="C135" s="92"/>
      <c r="D135" s="10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6"/>
      <c r="B136" s="112"/>
      <c r="C136" s="92"/>
      <c r="D136" s="103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8.350000000000001" customHeight="1" x14ac:dyDescent="0.25">
      <c r="A137" s="87"/>
      <c r="B137" s="113"/>
      <c r="C137" s="93"/>
      <c r="D137" s="10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5" t="s">
        <v>130</v>
      </c>
      <c r="B138" s="88" t="s">
        <v>131</v>
      </c>
      <c r="C138" s="91">
        <v>2022</v>
      </c>
      <c r="D138" s="94" t="s">
        <v>94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6"/>
      <c r="B139" s="89"/>
      <c r="C139" s="92"/>
      <c r="D139" s="95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6"/>
      <c r="B140" s="89"/>
      <c r="C140" s="92"/>
      <c r="D140" s="95"/>
      <c r="E140" s="68" t="s">
        <v>57</v>
      </c>
      <c r="F140" s="15">
        <f t="shared" si="47"/>
        <v>17.64996</v>
      </c>
      <c r="G140" s="18">
        <v>0</v>
      </c>
      <c r="H140" s="18">
        <f>17.29696+0.353</f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6"/>
      <c r="B141" s="89"/>
      <c r="C141" s="92"/>
      <c r="D141" s="95"/>
      <c r="E141" s="68" t="s">
        <v>58</v>
      </c>
      <c r="F141" s="15">
        <f t="shared" si="47"/>
        <v>0</v>
      </c>
      <c r="G141" s="18">
        <v>0</v>
      </c>
      <c r="H141" s="18"/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1.6" customHeight="1" x14ac:dyDescent="0.25">
      <c r="A142" s="87"/>
      <c r="B142" s="90"/>
      <c r="C142" s="93"/>
      <c r="D142" s="96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5" t="s">
        <v>152</v>
      </c>
      <c r="B143" s="88" t="s">
        <v>153</v>
      </c>
      <c r="C143" s="91">
        <v>2022</v>
      </c>
      <c r="D143" s="94" t="s">
        <v>92</v>
      </c>
      <c r="E143" s="68" t="s">
        <v>47</v>
      </c>
      <c r="F143" s="15">
        <f t="shared" ref="F143:G143" si="48">SUM(F144:F147)</f>
        <v>425.89</v>
      </c>
      <c r="G143" s="16">
        <f t="shared" si="48"/>
        <v>0</v>
      </c>
      <c r="H143" s="16">
        <f>SUM(H144:H147)</f>
        <v>425.89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6"/>
      <c r="B144" s="89"/>
      <c r="C144" s="92"/>
      <c r="D144" s="95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6"/>
      <c r="B145" s="89"/>
      <c r="C145" s="92"/>
      <c r="D145" s="95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6"/>
      <c r="B146" s="89"/>
      <c r="C146" s="92"/>
      <c r="D146" s="95"/>
      <c r="E146" s="68" t="s">
        <v>58</v>
      </c>
      <c r="F146" s="15">
        <f>G146+H146+I146+J146</f>
        <v>425.89</v>
      </c>
      <c r="G146" s="18">
        <v>0</v>
      </c>
      <c r="H146" s="74">
        <f>425.89</f>
        <v>425.89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87"/>
      <c r="B147" s="90"/>
      <c r="C147" s="93"/>
      <c r="D147" s="96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5" t="s">
        <v>79</v>
      </c>
      <c r="B148" s="85" t="s">
        <v>86</v>
      </c>
      <c r="C148" s="91" t="s">
        <v>124</v>
      </c>
      <c r="D148" s="94" t="s">
        <v>118</v>
      </c>
      <c r="E148" s="68" t="s">
        <v>47</v>
      </c>
      <c r="F148" s="15">
        <f t="shared" si="47"/>
        <v>80667.438540000003</v>
      </c>
      <c r="G148" s="16">
        <f>G153+G163+G168+G158+G173+G178</f>
        <v>19417.261200000001</v>
      </c>
      <c r="H148" s="16">
        <f t="shared" ref="H148:J148" si="50">H153+H163+H168+H158+H173+H178</f>
        <v>32041.980259999997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6"/>
      <c r="B149" s="86"/>
      <c r="C149" s="92"/>
      <c r="D149" s="101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6"/>
      <c r="B150" s="86"/>
      <c r="C150" s="92"/>
      <c r="D150" s="101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 t="shared" si="52"/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6"/>
      <c r="B151" s="86"/>
      <c r="C151" s="92"/>
      <c r="D151" s="101"/>
      <c r="E151" s="68" t="s">
        <v>58</v>
      </c>
      <c r="F151" s="15">
        <f t="shared" si="47"/>
        <v>56123.601299999995</v>
      </c>
      <c r="G151" s="16">
        <f t="shared" ref="G151:J151" si="53">G156+G166+G171+G161+G176+G181</f>
        <v>12975.96</v>
      </c>
      <c r="H151" s="16">
        <f t="shared" si="53"/>
        <v>18618.785499999998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87"/>
      <c r="B152" s="87"/>
      <c r="C152" s="93"/>
      <c r="D152" s="102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94" t="s">
        <v>25</v>
      </c>
      <c r="B153" s="88" t="s">
        <v>135</v>
      </c>
      <c r="C153" s="91" t="s">
        <v>134</v>
      </c>
      <c r="D153" s="94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97"/>
      <c r="B154" s="99"/>
      <c r="C154" s="92"/>
      <c r="D154" s="101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97"/>
      <c r="B155" s="99"/>
      <c r="C155" s="92"/>
      <c r="D155" s="101"/>
      <c r="E155" s="68" t="s">
        <v>57</v>
      </c>
      <c r="F155" s="15">
        <f t="shared" si="47"/>
        <v>201.10525999999999</v>
      </c>
      <c r="G155" s="18">
        <v>0</v>
      </c>
      <c r="H155" s="18">
        <f>1.08316+0.0221</f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97"/>
      <c r="B156" s="99"/>
      <c r="C156" s="92"/>
      <c r="D156" s="101"/>
      <c r="E156" s="68" t="s">
        <v>58</v>
      </c>
      <c r="F156" s="15">
        <f t="shared" si="47"/>
        <v>0</v>
      </c>
      <c r="G156" s="18">
        <v>0</v>
      </c>
      <c r="H156" s="18"/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98"/>
      <c r="B157" s="100"/>
      <c r="C157" s="93"/>
      <c r="D157" s="102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94" t="s">
        <v>26</v>
      </c>
      <c r="B158" s="88" t="s">
        <v>157</v>
      </c>
      <c r="C158" s="91" t="s">
        <v>96</v>
      </c>
      <c r="D158" s="94" t="s">
        <v>98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97"/>
      <c r="B159" s="99"/>
      <c r="C159" s="92"/>
      <c r="D159" s="105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97"/>
      <c r="B160" s="99"/>
      <c r="C160" s="92"/>
      <c r="D160" s="105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97"/>
      <c r="B161" s="99"/>
      <c r="C161" s="92"/>
      <c r="D161" s="105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9.7" customHeight="1" x14ac:dyDescent="0.25">
      <c r="A162" s="98"/>
      <c r="B162" s="100"/>
      <c r="C162" s="93"/>
      <c r="D162" s="106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94" t="s">
        <v>27</v>
      </c>
      <c r="B163" s="88" t="s">
        <v>158</v>
      </c>
      <c r="C163" s="91" t="s">
        <v>96</v>
      </c>
      <c r="D163" s="94" t="s">
        <v>113</v>
      </c>
      <c r="E163" s="68" t="s">
        <v>47</v>
      </c>
      <c r="F163" s="15">
        <f t="shared" si="47"/>
        <v>7063.433</v>
      </c>
      <c r="G163" s="16">
        <f t="shared" ref="G163:I163" si="57">G164+G165+G166+G167</f>
        <v>1163.067</v>
      </c>
      <c r="H163" s="16">
        <f t="shared" si="57"/>
        <v>5900.366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97"/>
      <c r="B164" s="99"/>
      <c r="C164" s="92"/>
      <c r="D164" s="101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97"/>
      <c r="B165" s="99"/>
      <c r="C165" s="92"/>
      <c r="D165" s="101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97"/>
      <c r="B166" s="99"/>
      <c r="C166" s="92"/>
      <c r="D166" s="101"/>
      <c r="E166" s="68" t="s">
        <v>58</v>
      </c>
      <c r="F166" s="15">
        <f t="shared" si="47"/>
        <v>7063.433</v>
      </c>
      <c r="G166" s="19">
        <v>1163.067</v>
      </c>
      <c r="H166" s="74">
        <f>5900.366</f>
        <v>5900.366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8.35" customHeight="1" x14ac:dyDescent="0.25">
      <c r="A167" s="98"/>
      <c r="B167" s="100"/>
      <c r="C167" s="93"/>
      <c r="D167" s="102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94" t="s">
        <v>28</v>
      </c>
      <c r="B168" s="111" t="s">
        <v>147</v>
      </c>
      <c r="C168" s="91" t="s">
        <v>124</v>
      </c>
      <c r="D168" s="94" t="s">
        <v>83</v>
      </c>
      <c r="E168" s="68" t="s">
        <v>47</v>
      </c>
      <c r="F168" s="15">
        <f t="shared" si="47"/>
        <v>21156.384999999998</v>
      </c>
      <c r="G168" s="16">
        <f>G169+G170+G171+G172</f>
        <v>5246.29</v>
      </c>
      <c r="H168" s="16">
        <f t="shared" ref="H168:I168" si="59">H169+H170+H171+H172</f>
        <v>5362.0919999999996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97"/>
      <c r="B169" s="99"/>
      <c r="C169" s="92"/>
      <c r="D169" s="105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97"/>
      <c r="B170" s="99"/>
      <c r="C170" s="92"/>
      <c r="D170" s="105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97"/>
      <c r="B171" s="99"/>
      <c r="C171" s="92"/>
      <c r="D171" s="105"/>
      <c r="E171" s="68" t="s">
        <v>58</v>
      </c>
      <c r="F171" s="15">
        <f t="shared" ref="F171:F187" si="61">G171+H171+I171+J171</f>
        <v>21156.384999999998</v>
      </c>
      <c r="G171" s="19">
        <f>5363.47-117.18</f>
        <v>5246.29</v>
      </c>
      <c r="H171" s="74">
        <f>5362.092</f>
        <v>5362.0919999999996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98"/>
      <c r="B172" s="100"/>
      <c r="C172" s="93"/>
      <c r="D172" s="106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94" t="s">
        <v>108</v>
      </c>
      <c r="B173" s="111" t="s">
        <v>117</v>
      </c>
      <c r="C173" s="91" t="s">
        <v>124</v>
      </c>
      <c r="D173" s="94" t="s">
        <v>95</v>
      </c>
      <c r="E173" s="68" t="s">
        <v>47</v>
      </c>
      <c r="F173" s="15">
        <f t="shared" si="61"/>
        <v>27162.707999999999</v>
      </c>
      <c r="G173" s="16">
        <f>G174+G175+G176+G177</f>
        <v>6566.6030000000001</v>
      </c>
      <c r="H173" s="16">
        <f>H174+H175+H176+H177</f>
        <v>6651.0069999999996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97"/>
      <c r="B174" s="112"/>
      <c r="C174" s="92"/>
      <c r="D174" s="97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97"/>
      <c r="B175" s="112"/>
      <c r="C175" s="92"/>
      <c r="D175" s="97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97"/>
      <c r="B176" s="112"/>
      <c r="C176" s="92"/>
      <c r="D176" s="97"/>
      <c r="E176" s="68" t="s">
        <v>58</v>
      </c>
      <c r="F176" s="15">
        <f t="shared" si="61"/>
        <v>27162.707999999999</v>
      </c>
      <c r="G176" s="19">
        <v>6566.6030000000001</v>
      </c>
      <c r="H176" s="74">
        <f>6651.007</f>
        <v>6651.0069999999996</v>
      </c>
      <c r="I176" s="18">
        <v>6846.1750000000002</v>
      </c>
      <c r="J176" s="18">
        <f>7094.923+4</f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22.75" customHeight="1" x14ac:dyDescent="0.25">
      <c r="A177" s="98"/>
      <c r="B177" s="113"/>
      <c r="C177" s="93"/>
      <c r="D177" s="98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94" t="s">
        <v>133</v>
      </c>
      <c r="B178" s="88" t="s">
        <v>136</v>
      </c>
      <c r="C178" s="91">
        <v>2023</v>
      </c>
      <c r="D178" s="94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97"/>
      <c r="B179" s="99"/>
      <c r="C179" s="92"/>
      <c r="D179" s="101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97"/>
      <c r="B180" s="99"/>
      <c r="C180" s="92"/>
      <c r="D180" s="101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97"/>
      <c r="B181" s="99"/>
      <c r="C181" s="92"/>
      <c r="D181" s="101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98"/>
      <c r="B182" s="100"/>
      <c r="C182" s="93"/>
      <c r="D182" s="102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107"/>
      <c r="B183" s="108" t="s">
        <v>73</v>
      </c>
      <c r="C183" s="91" t="s">
        <v>124</v>
      </c>
      <c r="D183" s="103"/>
      <c r="E183" s="14" t="s">
        <v>47</v>
      </c>
      <c r="F183" s="59">
        <f t="shared" ref="F183:G183" si="63">F13+F53+F63+F93+F148+F88+F143</f>
        <v>759577.73047000007</v>
      </c>
      <c r="G183" s="59">
        <f t="shared" si="63"/>
        <v>182601.34386000002</v>
      </c>
      <c r="H183" s="59">
        <f>H13+H53+H63+H93+H148+H88+H143</f>
        <v>198094.65852999999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7"/>
      <c r="B184" s="109"/>
      <c r="C184" s="92"/>
      <c r="D184" s="103"/>
      <c r="E184" s="14" t="s">
        <v>56</v>
      </c>
      <c r="F184" s="15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7"/>
      <c r="B185" s="109"/>
      <c r="C185" s="92"/>
      <c r="D185" s="103"/>
      <c r="E185" s="14" t="s">
        <v>57</v>
      </c>
      <c r="F185" s="15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7"/>
      <c r="B186" s="109"/>
      <c r="C186" s="92"/>
      <c r="D186" s="103"/>
      <c r="E186" s="14" t="s">
        <v>58</v>
      </c>
      <c r="F186" s="59">
        <f t="shared" ref="F186:G186" si="66">F16+F56+F66+F96+F151+F91+F146</f>
        <v>733825.5652999999</v>
      </c>
      <c r="G186" s="59">
        <f t="shared" si="66"/>
        <v>175682.71400000001</v>
      </c>
      <c r="H186" s="59">
        <f>H16+H56+H66+H96+H151+H91+H146</f>
        <v>184192.46449999997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8"/>
      <c r="B187" s="110"/>
      <c r="C187" s="93"/>
      <c r="D187" s="10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2022-06-28T12:54:29Z</dcterms:modified>
</cp:coreProperties>
</file>